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>
    <definedName name="solver_adj" localSheetId="0" hidden="1">'Sheet1'!$C$4</definedName>
    <definedName name="solver_lin" localSheetId="0" hidden="1">0</definedName>
    <definedName name="solver_num" localSheetId="0" hidden="1">0</definedName>
    <definedName name="solver_opt" localSheetId="0" hidden="1">'Sheet1'!$C$6</definedName>
    <definedName name="solver_tmp" localSheetId="0" hidden="1">#NULL!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<sst xmlns="http://schemas.openxmlformats.org/spreadsheetml/2006/main" count="17" uniqueCount="13">
  <si>
    <t>DUMAS/NATHAN A1c-BG COMPARISONS</t>
  </si>
  <si>
    <t>INPUT</t>
  </si>
  <si>
    <t>Dumas</t>
  </si>
  <si>
    <t>Nathan</t>
  </si>
  <si>
    <t>DATA</t>
  </si>
  <si>
    <t>BG</t>
  </si>
  <si>
    <t>mg/dl</t>
  </si>
  <si>
    <t>A1c</t>
  </si>
  <si>
    <t>%</t>
  </si>
  <si>
    <t>Results:</t>
  </si>
  <si>
    <t>%   A1c</t>
  </si>
  <si>
    <t>mmol/L</t>
  </si>
  <si>
    <t>To use this Spreadsheet, simply type the 60 day Average BG in the Dumas BG box or the current A1c in the Dumas A1c box. DO NOT TYPE IN GRAYED AREAS!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</si>
</sst>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0.00000"/>
    <numFmt numFmtId="167" formatCode="0.0000"/>
    <numFmt numFmtId="168" formatCode="0.000"/>
    <numFmt numFmtId="169" formatCode="0.0"/>
    <numFmt numFmtId="170" formatCode="#,##0.0_);[Red]\(#,##0.0\)"/>
    <numFmt numFmtId="171" formatCode="#,##0.000_);[Red]\(#,##0.000\)"/>
    <numFmt numFmtId="172" formatCode="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22"/>
      <name val="Arial"/>
      <family val="2"/>
    </font>
    <font>
      <sz val="22"/>
      <name val="Arial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i/>
      <sz val="6"/>
      <color indexed="12"/>
      <name val="Arial Narrow"/>
      <family val="2"/>
    </font>
    <font>
      <i/>
      <sz val="16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b/>
      <i/>
      <sz val="16"/>
      <color indexed="10"/>
      <name val="Arial"/>
      <family val="2"/>
    </font>
    <font>
      <i/>
      <sz val="16"/>
      <color indexed="17"/>
      <name val="Arial"/>
      <family val="2"/>
    </font>
    <font>
      <b/>
      <sz val="16"/>
      <color indexed="56"/>
      <name val="Arial"/>
      <family val="2"/>
    </font>
    <font>
      <b/>
      <i/>
      <sz val="16"/>
      <color indexed="56"/>
      <name val="Arial"/>
      <family val="2"/>
    </font>
    <font>
      <b/>
      <sz val="16"/>
      <name val="Arial"/>
      <family val="2"/>
    </font>
    <font>
      <b/>
      <sz val="16"/>
      <color indexed="24"/>
      <name val="Arial"/>
      <family val="2"/>
    </font>
  </fonts>
  <fills count="5">
    <fill>
      <patternFill/>
    </fill>
    <fill>
      <patternFill patternType="gray125"/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9" fillId="2" borderId="1" xfId="0" applyFont="1" applyFill="1" applyBorder="1" applyAlignment="1">
      <alignment horizontal="right"/>
    </xf>
    <xf numFmtId="2" fontId="13" fillId="3" borderId="2" xfId="0" applyNumberFormat="1" applyFont="1" applyFill="1" applyBorder="1" applyAlignment="1">
      <alignment/>
    </xf>
    <xf numFmtId="2" fontId="13" fillId="3" borderId="2" xfId="0" applyNumberFormat="1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Continuous"/>
    </xf>
    <xf numFmtId="0" fontId="11" fillId="2" borderId="3" xfId="0" applyFont="1" applyFill="1" applyBorder="1" applyAlignment="1">
      <alignment horizontal="centerContinuous"/>
    </xf>
    <xf numFmtId="0" fontId="17" fillId="2" borderId="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right"/>
    </xf>
    <xf numFmtId="0" fontId="15" fillId="4" borderId="0" xfId="0" applyFont="1" applyFill="1" applyBorder="1" applyAlignment="1">
      <alignment/>
    </xf>
    <xf numFmtId="2" fontId="14" fillId="1" borderId="4" xfId="0" applyNumberFormat="1" applyFont="1" applyFill="1" applyBorder="1" applyAlignment="1">
      <alignment horizontal="center"/>
    </xf>
    <xf numFmtId="0" fontId="15" fillId="4" borderId="3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64" fontId="11" fillId="2" borderId="0" xfId="15" applyNumberFormat="1" applyFont="1" applyFill="1" applyBorder="1" applyAlignment="1">
      <alignment horizontal="center"/>
    </xf>
    <xf numFmtId="164" fontId="17" fillId="2" borderId="0" xfId="1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4" fontId="11" fillId="0" borderId="0" xfId="15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4" borderId="5" xfId="0" applyFont="1" applyFill="1" applyBorder="1" applyAlignment="1">
      <alignment horizontal="centerContinuous"/>
    </xf>
    <xf numFmtId="0" fontId="4" fillId="4" borderId="6" xfId="0" applyFont="1" applyFill="1" applyBorder="1" applyAlignment="1">
      <alignment horizontal="centerContinuous"/>
    </xf>
    <xf numFmtId="0" fontId="4" fillId="4" borderId="7" xfId="0" applyFont="1" applyFill="1" applyBorder="1" applyAlignment="1">
      <alignment horizontal="centerContinuous"/>
    </xf>
    <xf numFmtId="0" fontId="9" fillId="2" borderId="1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164" fontId="11" fillId="2" borderId="1" xfId="15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Continuous"/>
    </xf>
    <xf numFmtId="0" fontId="6" fillId="3" borderId="9" xfId="0" applyFont="1" applyFill="1" applyBorder="1" applyAlignment="1">
      <alignment horizontal="centerContinuous"/>
    </xf>
    <xf numFmtId="0" fontId="6" fillId="3" borderId="10" xfId="0" applyFont="1" applyFill="1" applyBorder="1" applyAlignment="1">
      <alignment horizontal="centerContinuous"/>
    </xf>
    <xf numFmtId="40" fontId="14" fillId="4" borderId="4" xfId="0" applyNumberFormat="1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40" fontId="14" fillId="4" borderId="4" xfId="15" applyNumberFormat="1" applyFont="1" applyFill="1" applyBorder="1" applyAlignment="1">
      <alignment horizontal="center"/>
    </xf>
    <xf numFmtId="164" fontId="14" fillId="4" borderId="4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0</xdr:colOff>
      <xdr:row>7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171450"/>
          <a:ext cx="8534400" cy="1657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1333500" y="1314450"/>
          <a:ext cx="31242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9</xdr:col>
      <xdr:colOff>0</xdr:colOff>
      <xdr:row>7</xdr:row>
      <xdr:rowOff>0</xdr:rowOff>
    </xdr:to>
    <xdr:sp>
      <xdr:nvSpPr>
        <xdr:cNvPr id="3" name="Rectangle 18"/>
        <xdr:cNvSpPr>
          <a:spLocks/>
        </xdr:cNvSpPr>
      </xdr:nvSpPr>
      <xdr:spPr>
        <a:xfrm>
          <a:off x="5029200" y="1314450"/>
          <a:ext cx="35052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9</xdr:col>
      <xdr:colOff>0</xdr:colOff>
      <xdr:row>7</xdr:row>
      <xdr:rowOff>0</xdr:rowOff>
    </xdr:to>
    <xdr:sp>
      <xdr:nvSpPr>
        <xdr:cNvPr id="4" name="Rectangle 19"/>
        <xdr:cNvSpPr>
          <a:spLocks/>
        </xdr:cNvSpPr>
      </xdr:nvSpPr>
      <xdr:spPr>
        <a:xfrm>
          <a:off x="5029200" y="1314450"/>
          <a:ext cx="35052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="60" zoomScaleNormal="60" workbookViewId="0" topLeftCell="A1">
      <selection activeCell="C4" sqref="C4"/>
    </sheetView>
  </sheetViews>
  <sheetFormatPr defaultColWidth="9.140625" defaultRowHeight="12.75"/>
  <cols>
    <col min="1" max="1" width="12.57421875" style="0" customWidth="1"/>
    <col min="2" max="2" width="7.421875" style="0" customWidth="1"/>
    <col min="3" max="4" width="15.140625" style="0" customWidth="1"/>
    <col min="5" max="5" width="16.57421875" style="0" customWidth="1"/>
    <col min="6" max="6" width="8.57421875" style="0" customWidth="1"/>
    <col min="7" max="8" width="18.00390625" style="0" customWidth="1"/>
    <col min="9" max="9" width="16.57421875" style="0" customWidth="1"/>
  </cols>
  <sheetData>
    <row r="1" spans="1:9" ht="13.5" thickBot="1">
      <c r="A1" s="19"/>
      <c r="B1" s="19"/>
      <c r="C1" s="19"/>
      <c r="D1" s="19"/>
      <c r="E1" s="19"/>
      <c r="F1" s="19"/>
      <c r="G1" s="19"/>
      <c r="H1" s="19"/>
      <c r="I1" s="19"/>
    </row>
    <row r="2" spans="1:9" s="20" customFormat="1" ht="27.75">
      <c r="A2" s="26" t="s">
        <v>0</v>
      </c>
      <c r="B2" s="27"/>
      <c r="C2" s="27"/>
      <c r="D2" s="27"/>
      <c r="E2" s="27"/>
      <c r="F2" s="27"/>
      <c r="G2" s="27"/>
      <c r="H2" s="27"/>
      <c r="I2" s="28"/>
    </row>
    <row r="3" spans="1:9" s="21" customFormat="1" ht="21" thickBot="1">
      <c r="A3" s="29" t="s">
        <v>1</v>
      </c>
      <c r="B3" s="14"/>
      <c r="C3" s="15" t="s">
        <v>2</v>
      </c>
      <c r="D3" s="15" t="s">
        <v>3</v>
      </c>
      <c r="E3" s="16"/>
      <c r="F3" s="16"/>
      <c r="G3" s="15" t="s">
        <v>2</v>
      </c>
      <c r="H3" s="15" t="s">
        <v>3</v>
      </c>
      <c r="I3" s="30"/>
    </row>
    <row r="4" spans="1:9" s="22" customFormat="1" ht="21" thickBot="1">
      <c r="A4" s="1" t="s">
        <v>4</v>
      </c>
      <c r="B4" s="10" t="s">
        <v>5</v>
      </c>
      <c r="C4" s="2">
        <v>0</v>
      </c>
      <c r="D4" s="12">
        <f>C4</f>
        <v>0</v>
      </c>
      <c r="E4" s="11" t="s">
        <v>6</v>
      </c>
      <c r="F4" s="10" t="s">
        <v>7</v>
      </c>
      <c r="G4" s="3">
        <v>0</v>
      </c>
      <c r="H4" s="12">
        <f>G4</f>
        <v>0</v>
      </c>
      <c r="I4" s="13" t="s">
        <v>8</v>
      </c>
    </row>
    <row r="5" spans="1:9" s="22" customFormat="1" ht="20.25">
      <c r="A5" s="4"/>
      <c r="B5" s="5"/>
      <c r="C5" s="6" t="s">
        <v>9</v>
      </c>
      <c r="D5" s="7"/>
      <c r="E5" s="7"/>
      <c r="F5" s="7"/>
      <c r="G5" s="7"/>
      <c r="H5" s="7"/>
      <c r="I5" s="8"/>
    </row>
    <row r="6" spans="1:9" s="22" customFormat="1" ht="20.25">
      <c r="A6" s="4"/>
      <c r="B6" s="5"/>
      <c r="C6" s="35">
        <f>(100*C4^0.741)/(536+C4^0.741)</f>
        <v>0</v>
      </c>
      <c r="D6" s="35">
        <f>(D4+86)/33.3</f>
        <v>2.582582582582583</v>
      </c>
      <c r="E6" s="36" t="s">
        <v>10</v>
      </c>
      <c r="F6" s="9"/>
      <c r="G6" s="35">
        <f>(((G4*536)/(100-G4))^(1/0.741))</f>
        <v>0</v>
      </c>
      <c r="H6" s="35">
        <f>33.3*H4-86</f>
        <v>-86</v>
      </c>
      <c r="I6" s="36" t="s">
        <v>6</v>
      </c>
    </row>
    <row r="7" spans="1:9" s="23" customFormat="1" ht="20.25">
      <c r="A7" s="31"/>
      <c r="B7" s="17"/>
      <c r="C7" s="37">
        <f>C4/18.016</f>
        <v>0</v>
      </c>
      <c r="D7" s="37">
        <f>D4/18.016</f>
        <v>0</v>
      </c>
      <c r="E7" s="38" t="s">
        <v>11</v>
      </c>
      <c r="F7" s="18"/>
      <c r="G7" s="37">
        <f>G6/18.016</f>
        <v>0</v>
      </c>
      <c r="H7" s="37">
        <f>H6/18.016</f>
        <v>-4.773534635879219</v>
      </c>
      <c r="I7" s="38" t="s">
        <v>11</v>
      </c>
    </row>
    <row r="8" spans="1:9" s="24" customFormat="1" ht="14.25" thickBot="1">
      <c r="A8" s="32" t="s">
        <v>12</v>
      </c>
      <c r="B8" s="33"/>
      <c r="C8" s="33"/>
      <c r="D8" s="33"/>
      <c r="E8" s="33"/>
      <c r="F8" s="33"/>
      <c r="G8" s="33"/>
      <c r="H8" s="33"/>
      <c r="I8" s="34"/>
    </row>
    <row r="9" spans="1:9" s="19" customFormat="1" ht="12.75">
      <c r="A9" s="25"/>
      <c r="B9" s="25"/>
      <c r="C9" s="25"/>
      <c r="D9" s="25"/>
      <c r="E9" s="25"/>
      <c r="F9" s="25"/>
      <c r="G9" s="25"/>
      <c r="H9" s="25"/>
      <c r="I9" s="25"/>
    </row>
    <row r="10" s="19" customFormat="1" ht="12.75"/>
  </sheetData>
  <printOptions horizontalCentered="1"/>
  <pageMargins left="0.35" right="0.25" top="1" bottom="1" header="0.5" footer="0.5"/>
  <pageSetup fitToHeight="1" fitToWidth="1" horizontalDpi="600" verticalDpi="600" orientation="landscape" r:id="rId2"/>
  <headerFooter alignWithMargins="0">
    <oddHeader>&amp;LDavid G. Groves&amp;R&amp;D</oddHeader>
    <oddFooter>&amp;CA1C.XLS&amp;RPage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BGA1c.xls</dc:title>
  <dc:subject/>
  <dc:creator>David G. Groves</dc:creator>
  <cp:keywords/>
  <dc:description/>
  <cp:lastModifiedBy>diabetics_world</cp:lastModifiedBy>
  <dcterms:modified xsi:type="dcterms:W3CDTF">2002-05-09T12:38:38Z</dcterms:modified>
  <cp:category/>
  <cp:version/>
  <cp:contentType/>
  <cp:contentStatus/>
</cp:coreProperties>
</file>