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Ingreso datos" sheetId="1" r:id="rId1"/>
    <sheet name="Cálculos" sheetId="2" r:id="rId2"/>
    <sheet name="Gráfica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<sst xmlns="http://schemas.openxmlformats.org/spreadsheetml/2006/main" count="24" uniqueCount="22">
  <si>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Año</t>
  </si>
  <si>
    <t>Ingresos acumulados</t>
  </si>
  <si>
    <t>Año comienzo quinquenio</t>
  </si>
  <si>
    <t>Compensación no consolidable</t>
  </si>
  <si>
    <t>Saldo</t>
  </si>
  <si>
    <t>Compensación lineal</t>
  </si>
  <si>
    <t>Compensación trienios</t>
  </si>
  <si>
    <t>Parte de trienio ya devengado</t>
  </si>
  <si>
    <t>Antigüedad de cada año</t>
  </si>
  <si>
    <t>Ingresos de cada año</t>
  </si>
  <si>
    <t>Quinquenio nuevo</t>
  </si>
  <si>
    <t>Antigüedad nueva</t>
  </si>
  <si>
    <t xml:space="preserve">Sistema </t>
  </si>
  <si>
    <t>antiguo</t>
  </si>
  <si>
    <t>Sistema</t>
  </si>
  <si>
    <t>nuevo</t>
  </si>
  <si>
    <t>Datos</t>
  </si>
  <si>
    <t>intermedios</t>
  </si>
  <si>
    <t>Compensación acumulada</t>
  </si>
  <si>
    <t>Año último trienio</t>
  </si>
  <si>
    <t>Valor trienio</t>
  </si>
  <si>
    <t>Quinquenio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</si>
</sst>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10">
    <font>
      <sz val="10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name val="Arial"/>
      <family val="0"/>
    </font>
    <font>
      <b/>
      <sz val="16.75"/>
      <name val="Arial"/>
      <family val="0"/>
    </font>
    <font>
      <sz val="9.75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Gráfica!$A$2</c:f>
              <c:strCache>
                <c:ptCount val="1"/>
                <c:pt idx="0">
                  <c:v>Saldo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Gráfica!$B$1:$L$1</c:f>
              <c:numCache/>
            </c:numRef>
          </c:xVal>
          <c:yVal>
            <c:numRef>
              <c:f>Gráfica!$B$2:$L$2</c:f>
              <c:numCache/>
            </c:numRef>
          </c:yVal>
          <c:smooth val="1"/>
        </c:ser>
        <c:axId val="51374607"/>
        <c:axId val="59718280"/>
      </c:scatterChart>
      <c:valAx>
        <c:axId val="5137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718280"/>
        <c:crossesAt val="-1200000"/>
        <c:crossBetween val="midCat"/>
        <c:dispUnits/>
      </c:valAx>
      <c:valAx>
        <c:axId val="5971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Saldo (positivo es a favor del trabajador)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374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57150</xdr:rowOff>
    </xdr:from>
    <xdr:to>
      <xdr:col>9</xdr:col>
      <xdr:colOff>323850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33350" y="1066800"/>
        <a:ext cx="5991225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2" sqref="B2"/>
    </sheetView>
  </sheetViews>
  <sheetFormatPr defaultColWidth="11.421875" defaultRowHeight="12.75"/>
  <cols>
    <col min="1" max="1" width="16.57421875" style="0" bestFit="1" customWidth="1"/>
    <col min="2" max="2" width="9.00390625" style="0" bestFit="1" customWidth="1"/>
    <col min="3" max="3" width="1.8515625" style="0" customWidth="1"/>
    <col min="4" max="4" width="1.57421875" style="0" bestFit="1" customWidth="1"/>
  </cols>
  <sheetData>
    <row r="1" spans="1:4" ht="15.75">
      <c r="A1" s="2" t="s">
        <v>19</v>
      </c>
      <c r="B1" s="13">
        <v>1998</v>
      </c>
      <c r="C1" s="2"/>
      <c r="D1" s="4" t="str">
        <f>IF(OR(B1&lt;1998,B1&gt;2000),"Error en el año. Debe ser 1998, 1999 ó 2000"," ")</f>
        <v> </v>
      </c>
    </row>
    <row r="2" spans="1:4" ht="15.75">
      <c r="A2" s="2" t="s">
        <v>20</v>
      </c>
      <c r="B2" s="13">
        <v>115000</v>
      </c>
      <c r="C2" s="2"/>
      <c r="D2" s="4" t="str">
        <f>IF(AND(B2&lt;&gt;115000,B2&lt;&gt;83500,B2&lt;&gt;65000),"Error en el trienio. Debe ser 115000, 83500 ó 65000"," ")</f>
        <v> </v>
      </c>
    </row>
    <row r="3" spans="1:4" ht="15.75">
      <c r="A3" s="2" t="s">
        <v>21</v>
      </c>
      <c r="B3" s="13">
        <v>40000</v>
      </c>
      <c r="C3" s="2"/>
      <c r="D3" s="2"/>
    </row>
    <row r="4" spans="3:4" ht="12.75">
      <c r="C4" s="2"/>
      <c r="D4" s="2"/>
    </row>
    <row r="5" spans="3:4" ht="12.75">
      <c r="C5" s="2"/>
      <c r="D5" s="2"/>
    </row>
    <row r="6" spans="3:4" ht="12.75">
      <c r="C6" s="2"/>
      <c r="D6" s="2"/>
    </row>
    <row r="7" spans="1:4" ht="12.75">
      <c r="A7" s="2"/>
      <c r="B7" s="2"/>
      <c r="C7" s="2"/>
      <c r="D7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pane xSplit="2" topLeftCell="C1" activePane="topRight" state="frozen"/>
      <selection pane="topLeft" activeCell="A1" sqref="A1"/>
      <selection pane="topRight" activeCell="C10" sqref="C10"/>
    </sheetView>
  </sheetViews>
  <sheetFormatPr defaultColWidth="11.421875" defaultRowHeight="12.75"/>
  <cols>
    <col min="1" max="1" width="11.140625" style="2" bestFit="1" customWidth="1"/>
    <col min="2" max="2" width="22.8515625" style="2" bestFit="1" customWidth="1"/>
    <col min="3" max="18" width="9.7109375" style="2" customWidth="1"/>
    <col min="19" max="16384" width="11.421875" style="2" customWidth="1"/>
  </cols>
  <sheetData>
    <row r="2" spans="2:13" s="3" customFormat="1" ht="12.75">
      <c r="B2" s="9" t="s">
        <v>0</v>
      </c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  <c r="M2" s="3">
        <v>2010</v>
      </c>
    </row>
    <row r="4" spans="1:13" ht="12.75">
      <c r="A4" s="11" t="s">
        <v>12</v>
      </c>
      <c r="B4" s="2" t="s">
        <v>11</v>
      </c>
      <c r="C4" s="7">
        <f>IF(MOD((C$2-'Ingreso datos'!$B$1),3)=0,'Ingreso datos'!$B$2,0)</f>
        <v>0</v>
      </c>
      <c r="D4" s="7">
        <f>IF(MOD((D$2-'Ingreso datos'!$B$1),3)=0,'Ingreso datos'!$B$2,0)</f>
        <v>115000</v>
      </c>
      <c r="E4" s="7">
        <f>IF(MOD((E$2-'Ingreso datos'!$B$1),3)=0,'Ingreso datos'!$B$2,0)</f>
        <v>0</v>
      </c>
      <c r="F4" s="7">
        <f>IF(MOD((F$2-'Ingreso datos'!$B$1),3)=0,'Ingreso datos'!$B$2,0)</f>
        <v>0</v>
      </c>
      <c r="G4" s="7">
        <f>IF(MOD((G$2-'Ingreso datos'!$B$1),3)=0,'Ingreso datos'!$B$2,0)</f>
        <v>115000</v>
      </c>
      <c r="H4" s="7">
        <f>IF(MOD((H$2-'Ingreso datos'!$B$1),3)=0,'Ingreso datos'!$B$2,0)</f>
        <v>0</v>
      </c>
      <c r="I4" s="7">
        <f>IF(MOD((I$2-'Ingreso datos'!$B$1),3)=0,'Ingreso datos'!$B$2,0)</f>
        <v>0</v>
      </c>
      <c r="J4" s="7">
        <f>IF(MOD((J$2-'Ingreso datos'!$B$1),3)=0,'Ingreso datos'!$B$2,0)</f>
        <v>115000</v>
      </c>
      <c r="K4" s="7">
        <f>IF(MOD((K$2-'Ingreso datos'!$B$1),3)=0,'Ingreso datos'!$B$2,0)</f>
        <v>0</v>
      </c>
      <c r="L4" s="7">
        <f>IF(MOD((L$2-'Ingreso datos'!$B$1),3)=0,'Ingreso datos'!$B$2,0)</f>
        <v>0</v>
      </c>
      <c r="M4" s="7">
        <f>IF(MOD((M$2-'Ingreso datos'!$B$1),3)=0,'Ingreso datos'!$B$2,0)</f>
        <v>115000</v>
      </c>
    </row>
    <row r="5" spans="1:13" ht="12.75">
      <c r="A5" s="11" t="s">
        <v>13</v>
      </c>
      <c r="B5" s="2" t="s">
        <v>8</v>
      </c>
      <c r="C5" s="7">
        <f>C4</f>
        <v>0</v>
      </c>
      <c r="D5" s="7">
        <f>C5+D4</f>
        <v>115000</v>
      </c>
      <c r="E5" s="7">
        <f aca="true" t="shared" si="0" ref="E5:M5">D5+E4</f>
        <v>115000</v>
      </c>
      <c r="F5" s="7">
        <f t="shared" si="0"/>
        <v>115000</v>
      </c>
      <c r="G5" s="7">
        <f t="shared" si="0"/>
        <v>230000</v>
      </c>
      <c r="H5" s="7">
        <f t="shared" si="0"/>
        <v>230000</v>
      </c>
      <c r="I5" s="7">
        <f t="shared" si="0"/>
        <v>230000</v>
      </c>
      <c r="J5" s="7">
        <f t="shared" si="0"/>
        <v>345000</v>
      </c>
      <c r="K5" s="7">
        <f t="shared" si="0"/>
        <v>345000</v>
      </c>
      <c r="L5" s="7">
        <f t="shared" si="0"/>
        <v>345000</v>
      </c>
      <c r="M5" s="7">
        <f t="shared" si="0"/>
        <v>460000</v>
      </c>
    </row>
    <row r="6" spans="2:14" s="6" customFormat="1" ht="12.75">
      <c r="B6" s="6" t="s">
        <v>1</v>
      </c>
      <c r="C6" s="8">
        <f>C5</f>
        <v>0</v>
      </c>
      <c r="D6" s="8">
        <f>C6+D5</f>
        <v>115000</v>
      </c>
      <c r="E6" s="8">
        <f aca="true" t="shared" si="1" ref="E6:M6">D6+E5</f>
        <v>230000</v>
      </c>
      <c r="F6" s="8">
        <f t="shared" si="1"/>
        <v>345000</v>
      </c>
      <c r="G6" s="8">
        <f t="shared" si="1"/>
        <v>575000</v>
      </c>
      <c r="H6" s="8">
        <f t="shared" si="1"/>
        <v>805000</v>
      </c>
      <c r="I6" s="8">
        <f t="shared" si="1"/>
        <v>1035000</v>
      </c>
      <c r="J6" s="8">
        <f t="shared" si="1"/>
        <v>1380000</v>
      </c>
      <c r="K6" s="8">
        <f t="shared" si="1"/>
        <v>1725000</v>
      </c>
      <c r="L6" s="8">
        <f t="shared" si="1"/>
        <v>2070000</v>
      </c>
      <c r="M6" s="8">
        <f t="shared" si="1"/>
        <v>2530000</v>
      </c>
      <c r="N6" s="8"/>
    </row>
    <row r="7" spans="3:14" s="6" customFormat="1" ht="12.7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3" ht="12.75">
      <c r="A8" s="11" t="s">
        <v>14</v>
      </c>
      <c r="B8" s="2" t="s">
        <v>10</v>
      </c>
      <c r="C8" s="7">
        <f>IF(AND(C2&lt;&gt;Cálculos!$B$19,MOD((C2-Cálculos!$B19),5)=0),'Ingreso datos'!$B3,0)</f>
        <v>0</v>
      </c>
      <c r="D8" s="7">
        <f>IF(AND(D2&lt;&gt;Cálculos!$B$19,MOD((D2-Cálculos!$B19),5)=0),'Ingreso datos'!$B3,0)</f>
        <v>0</v>
      </c>
      <c r="E8" s="7">
        <f>IF(AND(E2&lt;&gt;Cálculos!$B$19,MOD((E2-Cálculos!$B19),5)=0),'Ingreso datos'!$B3,0)</f>
        <v>0</v>
      </c>
      <c r="F8" s="7">
        <f>IF(AND(F2&lt;&gt;Cálculos!$B$19,MOD((F2-Cálculos!$B19),5)=0),'Ingreso datos'!$B3,0)</f>
        <v>0</v>
      </c>
      <c r="G8" s="7">
        <f>IF(AND(G2&lt;&gt;Cálculos!$B$19,MOD((G2-Cálculos!$B19),5)=0),'Ingreso datos'!$B3,0)</f>
        <v>0</v>
      </c>
      <c r="H8" s="7">
        <f>IF(AND(H2&lt;&gt;Cálculos!$B$19,MOD((H2-Cálculos!$B19),5)=0),'Ingreso datos'!$B3,0)</f>
        <v>40000</v>
      </c>
      <c r="I8" s="7">
        <f>IF(AND(I2&lt;&gt;Cálculos!$B$19,MOD((I2-Cálculos!$B19),5)=0),'Ingreso datos'!$B3,0)</f>
        <v>0</v>
      </c>
      <c r="J8" s="7">
        <f>IF(AND(J2&lt;&gt;Cálculos!$B$19,MOD((J2-Cálculos!$B19),5)=0),'Ingreso datos'!$B3,0)</f>
        <v>0</v>
      </c>
      <c r="K8" s="7">
        <f>IF(AND(K2&lt;&gt;Cálculos!$B$19,MOD((K2-Cálculos!$B19),5)=0),'Ingreso datos'!$B3,0)</f>
        <v>0</v>
      </c>
      <c r="L8" s="7">
        <f>IF(AND(L2&lt;&gt;Cálculos!$B$19,MOD((L2-Cálculos!$B19),5)=0),'Ingreso datos'!$B3,0)</f>
        <v>0</v>
      </c>
      <c r="M8" s="7">
        <f>IF(AND(M2&lt;&gt;Cálculos!$B$19,MOD((M2-Cálculos!$B19),5)=0),'Ingreso datos'!$B3,0)</f>
        <v>40000</v>
      </c>
    </row>
    <row r="9" spans="1:13" ht="12.75">
      <c r="A9" s="11" t="s">
        <v>15</v>
      </c>
      <c r="B9" s="2" t="s">
        <v>8</v>
      </c>
      <c r="C9" s="7">
        <f>C8</f>
        <v>0</v>
      </c>
      <c r="D9" s="7">
        <f>C9+D8</f>
        <v>0</v>
      </c>
      <c r="E9" s="7">
        <f aca="true" t="shared" si="2" ref="E9:M9">D9+E8</f>
        <v>0</v>
      </c>
      <c r="F9" s="7">
        <f t="shared" si="2"/>
        <v>0</v>
      </c>
      <c r="G9" s="7">
        <f t="shared" si="2"/>
        <v>0</v>
      </c>
      <c r="H9" s="7">
        <f t="shared" si="2"/>
        <v>40000</v>
      </c>
      <c r="I9" s="7">
        <f t="shared" si="2"/>
        <v>40000</v>
      </c>
      <c r="J9" s="7">
        <f t="shared" si="2"/>
        <v>40000</v>
      </c>
      <c r="K9" s="7">
        <f t="shared" si="2"/>
        <v>40000</v>
      </c>
      <c r="L9" s="7">
        <f t="shared" si="2"/>
        <v>40000</v>
      </c>
      <c r="M9" s="7">
        <f t="shared" si="2"/>
        <v>80000</v>
      </c>
    </row>
    <row r="10" spans="2:13" ht="12.75">
      <c r="B10" s="2" t="s">
        <v>5</v>
      </c>
      <c r="C10" s="7">
        <f>IF(C4=0,0,Cálculos!$B21)</f>
        <v>0</v>
      </c>
      <c r="D10" s="7">
        <f>IF(D4=0,0,Cálculos!$B21)</f>
        <v>200000</v>
      </c>
      <c r="E10" s="7">
        <f>IF(E4=0,0,Cálculos!$B21)</f>
        <v>0</v>
      </c>
      <c r="F10" s="7">
        <f>C10</f>
        <v>0</v>
      </c>
      <c r="G10" s="7">
        <f>D10</f>
        <v>200000</v>
      </c>
      <c r="H10" s="7">
        <f>E10</f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2:13" ht="12.75">
      <c r="B11" s="2" t="s">
        <v>6</v>
      </c>
      <c r="C11" s="7">
        <f>IF(C4=0,0,Cálculos!$B23)</f>
        <v>0</v>
      </c>
      <c r="D11" s="7">
        <f>IF(D4=0,0,Cálculos!$B23)</f>
        <v>76666.66666666667</v>
      </c>
      <c r="E11" s="7">
        <f>IF(E4=0,0,Cálculos!$B23)</f>
        <v>0</v>
      </c>
      <c r="F11" s="7"/>
      <c r="G11" s="7"/>
      <c r="H11" s="7"/>
      <c r="I11" s="7"/>
      <c r="J11" s="7"/>
      <c r="K11" s="7"/>
      <c r="L11" s="7"/>
      <c r="M11" s="7"/>
    </row>
    <row r="12" spans="2:13" ht="12.75">
      <c r="B12" s="2" t="s">
        <v>18</v>
      </c>
      <c r="C12" s="7">
        <f>C11</f>
        <v>0</v>
      </c>
      <c r="D12" s="7">
        <f>D11+C12</f>
        <v>76666.66666666667</v>
      </c>
      <c r="E12" s="7">
        <f aca="true" t="shared" si="3" ref="E12:M12">E11+D12</f>
        <v>76666.66666666667</v>
      </c>
      <c r="F12" s="7">
        <f t="shared" si="3"/>
        <v>76666.66666666667</v>
      </c>
      <c r="G12" s="7">
        <f t="shared" si="3"/>
        <v>76666.66666666667</v>
      </c>
      <c r="H12" s="7">
        <f t="shared" si="3"/>
        <v>76666.66666666667</v>
      </c>
      <c r="I12" s="7">
        <f t="shared" si="3"/>
        <v>76666.66666666667</v>
      </c>
      <c r="J12" s="7">
        <f t="shared" si="3"/>
        <v>76666.66666666667</v>
      </c>
      <c r="K12" s="7">
        <f t="shared" si="3"/>
        <v>76666.66666666667</v>
      </c>
      <c r="L12" s="7">
        <f t="shared" si="3"/>
        <v>76666.66666666667</v>
      </c>
      <c r="M12" s="7">
        <f t="shared" si="3"/>
        <v>76666.66666666667</v>
      </c>
    </row>
    <row r="13" spans="2:13" ht="12.75">
      <c r="B13" s="2" t="s">
        <v>9</v>
      </c>
      <c r="C13" s="7">
        <f>C9+C10+C11</f>
        <v>0</v>
      </c>
      <c r="D13" s="7">
        <f aca="true" t="shared" si="4" ref="D13:M13">D9+D10+D12</f>
        <v>276666.6666666667</v>
      </c>
      <c r="E13" s="7">
        <f t="shared" si="4"/>
        <v>76666.66666666667</v>
      </c>
      <c r="F13" s="7">
        <f t="shared" si="4"/>
        <v>76666.66666666667</v>
      </c>
      <c r="G13" s="7">
        <f t="shared" si="4"/>
        <v>276666.6666666667</v>
      </c>
      <c r="H13" s="7">
        <f t="shared" si="4"/>
        <v>116666.66666666667</v>
      </c>
      <c r="I13" s="7">
        <f t="shared" si="4"/>
        <v>116666.66666666667</v>
      </c>
      <c r="J13" s="7">
        <f t="shared" si="4"/>
        <v>116666.66666666667</v>
      </c>
      <c r="K13" s="7">
        <f t="shared" si="4"/>
        <v>116666.66666666667</v>
      </c>
      <c r="L13" s="7">
        <f t="shared" si="4"/>
        <v>116666.66666666667</v>
      </c>
      <c r="M13" s="7">
        <f t="shared" si="4"/>
        <v>156666.6666666667</v>
      </c>
    </row>
    <row r="14" spans="2:14" s="6" customFormat="1" ht="12.75">
      <c r="B14" s="6" t="s">
        <v>1</v>
      </c>
      <c r="C14" s="8">
        <f>C13</f>
        <v>0</v>
      </c>
      <c r="D14" s="8">
        <f>D13+C14</f>
        <v>276666.6666666667</v>
      </c>
      <c r="E14" s="8">
        <f aca="true" t="shared" si="5" ref="E14:M14">E13+D14</f>
        <v>353333.3333333334</v>
      </c>
      <c r="F14" s="8">
        <f t="shared" si="5"/>
        <v>430000.00000000006</v>
      </c>
      <c r="G14" s="8">
        <f t="shared" si="5"/>
        <v>706666.6666666667</v>
      </c>
      <c r="H14" s="8">
        <f t="shared" si="5"/>
        <v>823333.3333333334</v>
      </c>
      <c r="I14" s="8">
        <f t="shared" si="5"/>
        <v>940000</v>
      </c>
      <c r="J14" s="8">
        <f t="shared" si="5"/>
        <v>1056666.6666666667</v>
      </c>
      <c r="K14" s="8">
        <f t="shared" si="5"/>
        <v>1173333.3333333335</v>
      </c>
      <c r="L14" s="8">
        <f t="shared" si="5"/>
        <v>1290000.0000000002</v>
      </c>
      <c r="M14" s="8">
        <f t="shared" si="5"/>
        <v>1446666.666666667</v>
      </c>
      <c r="N14" s="8"/>
    </row>
    <row r="16" spans="2:14" s="3" customFormat="1" ht="12.75">
      <c r="B16" s="9" t="s">
        <v>4</v>
      </c>
      <c r="C16" s="10">
        <f aca="true" t="shared" si="6" ref="C16:M16">C14-C6</f>
        <v>0</v>
      </c>
      <c r="D16" s="10">
        <f t="shared" si="6"/>
        <v>161666.6666666667</v>
      </c>
      <c r="E16" s="10">
        <f t="shared" si="6"/>
        <v>123333.33333333337</v>
      </c>
      <c r="F16" s="10">
        <f t="shared" si="6"/>
        <v>85000.00000000006</v>
      </c>
      <c r="G16" s="10">
        <f t="shared" si="6"/>
        <v>131666.66666666674</v>
      </c>
      <c r="H16" s="10">
        <f t="shared" si="6"/>
        <v>18333.333333333372</v>
      </c>
      <c r="I16" s="10">
        <f t="shared" si="6"/>
        <v>-95000</v>
      </c>
      <c r="J16" s="10">
        <f t="shared" si="6"/>
        <v>-323333.33333333326</v>
      </c>
      <c r="K16" s="10">
        <f t="shared" si="6"/>
        <v>-551666.6666666665</v>
      </c>
      <c r="L16" s="10">
        <f t="shared" si="6"/>
        <v>-779999.9999999998</v>
      </c>
      <c r="M16" s="10">
        <f t="shared" si="6"/>
        <v>-1083333.333333333</v>
      </c>
      <c r="N16" s="10"/>
    </row>
    <row r="18" spans="1:2" ht="12.75">
      <c r="A18" s="11" t="s">
        <v>16</v>
      </c>
      <c r="B18" s="15" t="s">
        <v>2</v>
      </c>
    </row>
    <row r="19" spans="1:2" ht="12.75">
      <c r="A19" s="11" t="s">
        <v>17</v>
      </c>
      <c r="B19" s="5">
        <v>2000</v>
      </c>
    </row>
    <row r="20" spans="1:4" ht="12.75">
      <c r="A20" s="11"/>
      <c r="B20" s="15" t="s">
        <v>3</v>
      </c>
      <c r="D20" s="3"/>
    </row>
    <row r="21" spans="1:2" ht="12.75">
      <c r="A21" s="11"/>
      <c r="B21" s="12">
        <v>200000</v>
      </c>
    </row>
    <row r="22" ht="12.75">
      <c r="B22" s="15" t="s">
        <v>7</v>
      </c>
    </row>
    <row r="23" ht="12.75">
      <c r="B23" s="12">
        <f>IF(B19='Ingreso datos'!B1,'Ingreso datos'!B2,'Ingreso datos'!B2*(B19-'Ingreso datos'!B1)/3)</f>
        <v>76666.66666666667</v>
      </c>
    </row>
  </sheetData>
  <printOptions horizontalCentered="1" verticalCentered="1"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2.7109375" style="0" bestFit="1" customWidth="1"/>
    <col min="2" max="10" width="9.28125" style="0" customWidth="1"/>
    <col min="11" max="12" width="13.7109375" style="0" customWidth="1"/>
  </cols>
  <sheetData>
    <row r="1" spans="1:10" ht="12.75">
      <c r="A1" t="str">
        <f>Cálculos!B2</f>
        <v>Año</v>
      </c>
      <c r="B1">
        <f>Cálculos!C2</f>
        <v>2000</v>
      </c>
      <c r="C1">
        <f>Cálculos!D2</f>
        <v>2001</v>
      </c>
      <c r="D1">
        <f>Cálculos!E2</f>
        <v>2002</v>
      </c>
      <c r="E1">
        <f>Cálculos!F2</f>
        <v>2003</v>
      </c>
      <c r="F1">
        <f>Cálculos!G2</f>
        <v>2004</v>
      </c>
      <c r="G1">
        <f>Cálculos!H2</f>
        <v>2005</v>
      </c>
      <c r="H1">
        <f>Cálculos!I2</f>
        <v>2006</v>
      </c>
      <c r="I1">
        <f>Cálculos!J2</f>
        <v>2007</v>
      </c>
      <c r="J1">
        <f>Cálculos!K2</f>
        <v>2008</v>
      </c>
    </row>
    <row r="2" spans="1:12" ht="12.75">
      <c r="A2" t="str">
        <f>Cálculos!B16</f>
        <v>Saldo</v>
      </c>
      <c r="B2" s="1">
        <f>Cálculos!C16</f>
        <v>0</v>
      </c>
      <c r="C2" s="1">
        <f>Cálculos!D16</f>
        <v>161666.6666666667</v>
      </c>
      <c r="D2" s="1">
        <f>Cálculos!E16</f>
        <v>123333.33333333337</v>
      </c>
      <c r="E2" s="1">
        <f>Cálculos!F16</f>
        <v>85000.00000000006</v>
      </c>
      <c r="F2" s="1">
        <f>Cálculos!G16</f>
        <v>131666.66666666674</v>
      </c>
      <c r="G2" s="1">
        <f>Cálculos!H16</f>
        <v>18333.333333333372</v>
      </c>
      <c r="H2" s="1">
        <f>Cálculos!I16</f>
        <v>-95000</v>
      </c>
      <c r="I2" s="1">
        <f>Cálculos!J16</f>
        <v>-323333.33333333326</v>
      </c>
      <c r="J2" s="1">
        <f>Cálculos!K16</f>
        <v>-551666.6666666665</v>
      </c>
      <c r="K2" s="1"/>
      <c r="L2" s="1"/>
    </row>
    <row r="3" spans="2:12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8" s="14" customFormat="1" ht="15.75">
      <c r="A4" s="14" t="str">
        <f>CONCATENATE('Ingreso datos'!A1,":")</f>
        <v>Año último trienio:</v>
      </c>
      <c r="B4" s="16">
        <f>'Ingreso datos'!B1</f>
        <v>1998</v>
      </c>
      <c r="D4" s="14" t="str">
        <f>CONCATENATE('Ingreso datos'!A2,":")</f>
        <v>Valor trienio:</v>
      </c>
      <c r="E4" s="16">
        <f>'Ingreso datos'!B2</f>
        <v>115000</v>
      </c>
      <c r="G4" s="14" t="str">
        <f>CONCATENATE('Ingreso datos'!A3,":")</f>
        <v>Quinquenio:</v>
      </c>
      <c r="H4" s="16">
        <f>'Ingreso datos'!B3</f>
        <v>40000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luisma</dc:creator>
  <cp:keywords/>
  <dc:description/>
  <cp:lastModifiedBy>luisma</cp:lastModifiedBy>
  <cp:lastPrinted>2000-03-30T16:23:59Z</cp:lastPrinted>
  <dcterms:created xsi:type="dcterms:W3CDTF">2000-03-27T13:12:35Z</dcterms:created>
  <dcterms:modified xsi:type="dcterms:W3CDTF">2000-03-28T09:18:13Z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